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tabRatio="500" activeTab="0"/>
  </bookViews>
  <sheets>
    <sheet name="提案書" sheetId="1" r:id="rId1"/>
  </sheets>
  <definedNames>
    <definedName name="_xlnm.Print_Area" localSheetId="0">'提案書'!$A$1:$Z$69</definedName>
  </definedNames>
  <calcPr fullCalcOnLoad="1"/>
</workbook>
</file>

<file path=xl/sharedStrings.xml><?xml version="1.0" encoding="utf-8"?>
<sst xmlns="http://schemas.openxmlformats.org/spreadsheetml/2006/main" count="75" uniqueCount="67">
  <si>
    <t>提案先：</t>
  </si>
  <si>
    <t>導 入 提 案 書　</t>
  </si>
  <si>
    <t>長野県長野市石渡380-10</t>
  </si>
  <si>
    <t>販売代理店：</t>
  </si>
  <si>
    <t>製 　造　 元：</t>
  </si>
  <si>
    <t>※提案結果は実稼働時の平均削減量の結果から、５％低減した算出根拠に基づき算出しました。</t>
  </si>
  <si>
    <t>総販代理店：</t>
  </si>
  <si>
    <t>株式会社環境エンジニアリング</t>
  </si>
  <si>
    <t>東京都江戸川区篠崎町３－１７－１４</t>
  </si>
  <si>
    <t>エコピュアシステム（ＥＣＯＰＵＲＥ　ＳＹＳＴＥＭ）</t>
  </si>
  <si>
    <t>殿</t>
  </si>
  <si>
    <t>エコピュアシステムの提案結果</t>
  </si>
  <si>
    <t>使用油</t>
  </si>
  <si>
    <t>バーナーの稼動時間</t>
  </si>
  <si>
    <t>時間当たりの燃料消費量</t>
  </si>
  <si>
    <t>月間就業日数（平均）</t>
  </si>
  <si>
    <t>月間平均油消費量</t>
  </si>
  <si>
    <t>油</t>
  </si>
  <si>
    <t>オゾン水</t>
  </si>
  <si>
    <t>混合比率（％）</t>
  </si>
  <si>
    <t>バーナーの種類</t>
  </si>
  <si>
    <t>軽油</t>
  </si>
  <si>
    <t>水道水</t>
  </si>
  <si>
    <t>電気</t>
  </si>
  <si>
    <t>１－１　燃料費等の状況</t>
  </si>
  <si>
    <t>Ｃｏ₂排出権取引参考価格</t>
  </si>
  <si>
    <t>関東地方平均</t>
  </si>
  <si>
    <t>全国共通</t>
  </si>
  <si>
    <t>東京電力</t>
  </si>
  <si>
    <t>1　基本条件</t>
  </si>
  <si>
    <t>１－２　現在使用バーナーの状況</t>
  </si>
  <si>
    <t>２－１　エコピュアシステム（ＥＣＯＰＵＲＥ　ＳＹＳＴＥＭ）導入の基本条件</t>
  </si>
  <si>
    <t>導入前</t>
  </si>
  <si>
    <t>区分</t>
  </si>
  <si>
    <t>使用量</t>
  </si>
  <si>
    <t>金額（円）</t>
  </si>
  <si>
    <t>２－１　エコピュアシステム（ＥＣＯＰＵＲＥ　ＳＹＳＴＥＭ）導入前後の月間コスト比較</t>
  </si>
  <si>
    <t>導入後</t>
  </si>
  <si>
    <t>単価（円）</t>
  </si>
  <si>
    <t>Ｃｏ₂標準排出量（kg/ℓ）</t>
  </si>
  <si>
    <t>計</t>
  </si>
  <si>
    <t>合計</t>
  </si>
  <si>
    <t>本体購入コスト</t>
  </si>
  <si>
    <t>試運転費用</t>
  </si>
  <si>
    <t>会社経費他</t>
  </si>
  <si>
    <t>導入費用（円）</t>
  </si>
  <si>
    <t>月間の差額</t>
  </si>
  <si>
    <t>区　　分</t>
  </si>
  <si>
    <t>３　エコピュアシステム（ＥＣＯＰＵＲＥ　ＳＹＳＴＥＭ）の導入コスト</t>
  </si>
  <si>
    <t>予想償却年数（年）</t>
  </si>
  <si>
    <t>予想償却年数</t>
  </si>
  <si>
    <t>機種選定</t>
  </si>
  <si>
    <t>システム導入費用（円）</t>
  </si>
  <si>
    <t>年間予測削減額（円）</t>
  </si>
  <si>
    <t>予想削減率（％）</t>
  </si>
  <si>
    <t>エコピュアシステムの導入費用</t>
  </si>
  <si>
    <t>株式会社　サンナガノバイオ</t>
  </si>
  <si>
    <t>※※※※※※</t>
  </si>
  <si>
    <t>Ａ重油</t>
  </si>
  <si>
    <t>ＭＦＶ−700Ｋ−２６−Ｐ</t>
  </si>
  <si>
    <t>Ａ重油</t>
  </si>
  <si>
    <t>２　燃料費削減による経済効果</t>
  </si>
  <si>
    <t>Ｃｏ₂排出権取引</t>
  </si>
  <si>
    <t>電気代</t>
  </si>
  <si>
    <t>水道水代</t>
  </si>
  <si>
    <t>油代</t>
  </si>
  <si>
    <t>配管工事費（材料費込み）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</si>
</sst>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台&quot;"/>
    <numFmt numFmtId="177" formatCode="#,##0.00&quot;円&quot;"/>
    <numFmt numFmtId="178" formatCode="#,##0.0&quot;ℓ/yer&quot;"/>
    <numFmt numFmtId="179" formatCode="#,##0&quot;円/年&quot;"/>
    <numFmt numFmtId="180" formatCode="0.0&quot;day/yer&quot;"/>
    <numFmt numFmtId="181" formatCode="#,##0&quot;円/yer&quot;"/>
    <numFmt numFmtId="182" formatCode="0.0%"/>
    <numFmt numFmtId="183" formatCode="0&quot;年間&quot;"/>
    <numFmt numFmtId="184" formatCode="#,##0&quot;円&quot;"/>
    <numFmt numFmtId="185" formatCode="#,##0&quot;円/t･Co₂&quot;"/>
    <numFmt numFmtId="186" formatCode="0.00&quot;kg/ℓ&quot;"/>
    <numFmt numFmtId="187" formatCode="#,##0&quot;ℓ/月&quot;"/>
    <numFmt numFmtId="188" formatCode="0.00\ \k\w"/>
    <numFmt numFmtId="189" formatCode="#,##0\ &quot;ℓ&quot;"/>
    <numFmt numFmtId="190" formatCode="0.0\ &quot;hr&quot;"/>
    <numFmt numFmtId="191" formatCode="0.0\ %"/>
    <numFmt numFmtId="192" formatCode="#,##0\ \k\w"/>
    <numFmt numFmtId="193" formatCode="0.0000"/>
    <numFmt numFmtId="194" formatCode="0.00\ &quot;MJ&quot;"/>
    <numFmt numFmtId="195" formatCode="0.00\ &quot;年&quot;"/>
    <numFmt numFmtId="196" formatCode="0.00\ &quot;ヶ月&quot;"/>
    <numFmt numFmtId="197" formatCode="#,##0&quot;kg&quot;"/>
    <numFmt numFmtId="198" formatCode="#,##0\ &quot;t･Co₂&quot;"/>
    <numFmt numFmtId="199" formatCode="#,##0_ "/>
    <numFmt numFmtId="200" formatCode="0.0&quot;℃&quot;"/>
    <numFmt numFmtId="201" formatCode="0.0_ &quot;円&quot;"/>
    <numFmt numFmtId="202" formatCode="#,##0.0&quot;ℓ/hr&quot;"/>
    <numFmt numFmtId="203" formatCode="0.0&quot;hr/day&quot;"/>
    <numFmt numFmtId="204" formatCode="General&quot; OzW型&quot;"/>
    <numFmt numFmtId="205" formatCode="#,##0.0&quot;MJ&quot;"/>
    <numFmt numFmtId="206" formatCode="0.00&quot;ℓ/min&quot;"/>
    <numFmt numFmtId="207" formatCode="0.0"/>
    <numFmt numFmtId="208" formatCode="#,##0&quot;MJ&quot;"/>
    <numFmt numFmtId="209" formatCode="General&quot;人&quot;"/>
    <numFmt numFmtId="210" formatCode="#,##0.0&quot;ℓ&quot;"/>
    <numFmt numFmtId="211" formatCode="0.0&quot;ℓ&quot;"/>
    <numFmt numFmtId="212" formatCode="#,##0&quot;kJ&quot;"/>
    <numFmt numFmtId="213" formatCode="0.00\ %"/>
    <numFmt numFmtId="214" formatCode="0.0000_);[Red]\(0.0000\)"/>
    <numFmt numFmtId="215" formatCode="?&quot;ℓ/月&quot;"/>
    <numFmt numFmtId="216" formatCode="?.0&quot;時/日&quot;"/>
    <numFmt numFmtId="217" formatCode="?.0&quot;kℓ/月&quot;"/>
    <numFmt numFmtId="218" formatCode="?.0&quot;日&quot;"/>
    <numFmt numFmtId="219" formatCode="?.0&quot;台&quot;"/>
    <numFmt numFmtId="220" formatCode="#,##0.0&quot;円/ℓ&quot;"/>
    <numFmt numFmtId="221" formatCode="#,##0.0&quot;円/kW&quot;"/>
    <numFmt numFmtId="222" formatCode="#,##0.0&quot;円/㎥&quot;"/>
    <numFmt numFmtId="223" formatCode="#,##0.0&quot;kW&quot;"/>
    <numFmt numFmtId="224" formatCode="#,##0.0&quot;㎥&quot;"/>
    <numFmt numFmtId="225" formatCode="#,##0.00&quot;kg/ℓ&quot;"/>
    <numFmt numFmtId="226" formatCode="#,##0&quot;円/ℓ&quot;"/>
    <numFmt numFmtId="227" formatCode="?&quot;ℓ/時&quot;"/>
    <numFmt numFmtId="228" formatCode="?.0&quot;t&quot;"/>
    <numFmt numFmtId="229" formatCode="#,##0.00&quot;年&quot;"/>
    <numFmt numFmtId="230" formatCode="#,##0_);[Red]\(#,##0\)"/>
    <numFmt numFmtId="231" formatCode="#,##0.0_);[Red]\(#,##0.0\)"/>
    <numFmt numFmtId="232" formatCode="#,##0.00_);[Red]\(#,##0.00\)"/>
    <numFmt numFmtId="233" formatCode="#,##0&quot;kW&quot;"/>
    <numFmt numFmtId="234" formatCode="#,##0&quot;円/kW&quot;"/>
  </numFmts>
  <fonts count="40"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10"/>
      <name val="mspgothic"/>
      <family val="3"/>
    </font>
    <font>
      <sz val="10"/>
      <name val="Arial"/>
      <family val="2"/>
    </font>
    <font>
      <sz val="10"/>
      <color indexed="10"/>
      <name val="ＭＳ Ｐ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4"/>
      <color indexed="8"/>
      <name val="ＭＳ Ｐ明朝"/>
      <family val="1"/>
    </font>
    <font>
      <b/>
      <sz val="11"/>
      <name val="ＭＳ Ｐ明朝"/>
      <family val="1"/>
    </font>
    <font>
      <sz val="20"/>
      <color indexed="8"/>
      <name val="ＭＳ Ｐ明朝"/>
      <family val="1"/>
    </font>
    <font>
      <b/>
      <sz val="20"/>
      <color indexed="8"/>
      <name val="ＭＳ Ｐ明朝"/>
      <family val="1"/>
    </font>
    <font>
      <b/>
      <u val="single"/>
      <sz val="24"/>
      <color indexed="8"/>
      <name val="ＭＳ Ｐ明朝"/>
      <family val="1"/>
    </font>
    <font>
      <b/>
      <sz val="16"/>
      <color indexed="8"/>
      <name val="ＭＳ Ｐ明朝"/>
      <family val="1"/>
    </font>
    <font>
      <b/>
      <sz val="20"/>
      <color indexed="18"/>
      <name val="ＭＳ Ｐ明朝"/>
      <family val="1"/>
    </font>
    <font>
      <b/>
      <sz val="18"/>
      <color indexed="8"/>
      <name val="ＭＳ Ｐ明朝"/>
      <family val="1"/>
    </font>
    <font>
      <sz val="11"/>
      <color indexed="12"/>
      <name val="ＭＳ Ｐ明朝"/>
      <family val="1"/>
    </font>
    <font>
      <b/>
      <sz val="18"/>
      <color indexed="12"/>
      <name val="ＭＳ Ｐ明朝"/>
      <family val="1"/>
    </font>
    <font>
      <sz val="11"/>
      <name val="ＭＳ Ｐ明朝"/>
      <family val="1"/>
    </font>
    <font>
      <b/>
      <sz val="14"/>
      <color indexed="8"/>
      <name val="ＭＳ Ｐ明朝"/>
      <family val="1"/>
    </font>
    <font>
      <b/>
      <sz val="16"/>
      <color indexed="1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slantDashDot"/>
      <right/>
      <top/>
      <bottom/>
    </border>
    <border>
      <left/>
      <right style="slantDashDot"/>
      <top/>
      <bottom/>
    </border>
    <border>
      <left style="slantDashDot"/>
      <right>
        <color indexed="63"/>
      </right>
      <top/>
      <bottom/>
    </border>
    <border>
      <left style="slantDashDot"/>
      <right/>
      <top style="slantDashDot"/>
      <bottom/>
    </border>
    <border>
      <left/>
      <right/>
      <top style="slantDashDot"/>
      <bottom/>
    </border>
    <border>
      <left/>
      <right style="slantDashDot"/>
      <top style="slantDashDot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slantDashDot"/>
      <right/>
      <top/>
      <bottom style="slantDashDot"/>
    </border>
    <border>
      <left/>
      <right/>
      <top/>
      <bottom style="slantDashDot"/>
    </border>
    <border>
      <left/>
      <right style="slantDashDot"/>
      <top/>
      <bottom style="slantDashDot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/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6" fillId="0" borderId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5" fillId="4" borderId="0" applyNumberFormat="0" applyBorder="0" applyAlignment="0" applyProtection="0"/>
  </cellStyleXfs>
  <cellXfs count="193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34" fillId="0" borderId="1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217" fontId="35" fillId="0" borderId="0" xfId="0" applyNumberFormat="1" applyFont="1" applyBorder="1" applyAlignment="1" applyProtection="1">
      <alignment horizontal="center" vertical="center"/>
      <protection/>
    </xf>
    <xf numFmtId="219" fontId="35" fillId="0" borderId="0" xfId="0" applyNumberFormat="1" applyFont="1" applyBorder="1" applyAlignment="1" applyProtection="1">
      <alignment horizontal="center" vertical="center"/>
      <protection/>
    </xf>
    <xf numFmtId="216" fontId="35" fillId="0" borderId="0" xfId="0" applyNumberFormat="1" applyFont="1" applyBorder="1" applyAlignment="1" applyProtection="1">
      <alignment horizontal="center" vertical="center"/>
      <protection/>
    </xf>
    <xf numFmtId="218" fontId="35" fillId="0" borderId="0" xfId="0" applyNumberFormat="1" applyFont="1" applyBorder="1" applyAlignment="1" applyProtection="1">
      <alignment horizontal="center" vertical="center"/>
      <protection/>
    </xf>
    <xf numFmtId="215" fontId="37" fillId="0" borderId="0" xfId="0" applyNumberFormat="1" applyFont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vertical="center"/>
      <protection/>
    </xf>
    <xf numFmtId="232" fontId="37" fillId="0" borderId="20" xfId="0" applyNumberFormat="1" applyFont="1" applyBorder="1" applyAlignment="1" applyProtection="1">
      <alignment horizontal="right" vertical="center"/>
      <protection/>
    </xf>
    <xf numFmtId="230" fontId="37" fillId="0" borderId="21" xfId="0" applyNumberFormat="1" applyFont="1" applyBorder="1" applyAlignment="1" applyProtection="1">
      <alignment horizontal="right" vertical="center"/>
      <protection/>
    </xf>
    <xf numFmtId="232" fontId="37" fillId="0" borderId="22" xfId="0" applyNumberFormat="1" applyFont="1" applyBorder="1" applyAlignment="1" applyProtection="1">
      <alignment horizontal="right" vertical="center"/>
      <protection/>
    </xf>
    <xf numFmtId="231" fontId="37" fillId="0" borderId="23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9" fillId="0" borderId="25" xfId="0" applyFont="1" applyBorder="1" applyAlignment="1" applyProtection="1">
      <alignment horizontal="left" vertical="center"/>
      <protection/>
    </xf>
    <xf numFmtId="230" fontId="37" fillId="0" borderId="25" xfId="0" applyNumberFormat="1" applyFont="1" applyBorder="1" applyAlignment="1" applyProtection="1">
      <alignment horizontal="right" vertical="center"/>
      <protection/>
    </xf>
    <xf numFmtId="230" fontId="37" fillId="0" borderId="20" xfId="0" applyNumberFormat="1" applyFont="1" applyBorder="1" applyAlignment="1" applyProtection="1">
      <alignment horizontal="right" vertical="center"/>
      <protection/>
    </xf>
    <xf numFmtId="231" fontId="37" fillId="0" borderId="26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0" fontId="9" fillId="0" borderId="26" xfId="0" applyFont="1" applyBorder="1" applyAlignment="1" applyProtection="1">
      <alignment horizontal="left" vertical="center"/>
      <protection/>
    </xf>
    <xf numFmtId="230" fontId="37" fillId="0" borderId="26" xfId="0" applyNumberFormat="1" applyFont="1" applyBorder="1" applyAlignment="1" applyProtection="1">
      <alignment horizontal="right" vertical="center"/>
      <protection/>
    </xf>
    <xf numFmtId="230" fontId="37" fillId="0" borderId="23" xfId="0" applyNumberFormat="1" applyFont="1" applyBorder="1" applyAlignment="1" applyProtection="1">
      <alignment horizontal="right" vertical="center"/>
      <protection/>
    </xf>
    <xf numFmtId="0" fontId="9" fillId="0" borderId="28" xfId="0" applyFont="1" applyBorder="1" applyAlignment="1" applyProtection="1">
      <alignment horizontal="left" vertical="center"/>
      <protection/>
    </xf>
    <xf numFmtId="0" fontId="9" fillId="0" borderId="22" xfId="0" applyFont="1" applyBorder="1" applyAlignment="1" applyProtection="1">
      <alignment horizontal="left" vertical="center"/>
      <protection/>
    </xf>
    <xf numFmtId="230" fontId="37" fillId="0" borderId="22" xfId="0" applyNumberFormat="1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center" vertical="center" shrinkToFit="1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right" vertical="center"/>
      <protection/>
    </xf>
    <xf numFmtId="0" fontId="30" fillId="0" borderId="0" xfId="0" applyFont="1" applyBorder="1" applyAlignment="1" applyProtection="1">
      <alignment horizontal="right" vertical="center"/>
      <protection/>
    </xf>
    <xf numFmtId="0" fontId="30" fillId="0" borderId="0" xfId="0" applyFont="1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horizontal="center" vertical="center" shrinkToFit="1"/>
      <protection locked="0"/>
    </xf>
    <xf numFmtId="0" fontId="33" fillId="0" borderId="0" xfId="0" applyFont="1" applyBorder="1" applyAlignment="1" applyProtection="1">
      <alignment horizontal="center" vertical="center" shrinkToFit="1"/>
      <protection locked="0"/>
    </xf>
    <xf numFmtId="0" fontId="34" fillId="0" borderId="16" xfId="0" applyFont="1" applyBorder="1" applyAlignment="1" applyProtection="1">
      <alignment horizontal="right" vertical="center"/>
      <protection/>
    </xf>
    <xf numFmtId="0" fontId="34" fillId="0" borderId="29" xfId="0" applyFont="1" applyBorder="1" applyAlignment="1" applyProtection="1">
      <alignment horizontal="right" vertical="center"/>
      <protection/>
    </xf>
    <xf numFmtId="0" fontId="36" fillId="0" borderId="30" xfId="0" applyFont="1" applyBorder="1" applyAlignment="1" applyProtection="1">
      <alignment horizontal="center" vertical="center" shrinkToFit="1"/>
      <protection locked="0"/>
    </xf>
    <xf numFmtId="0" fontId="36" fillId="0" borderId="16" xfId="0" applyFont="1" applyBorder="1" applyAlignment="1" applyProtection="1">
      <alignment horizontal="center" vertical="center" shrinkToFit="1"/>
      <protection locked="0"/>
    </xf>
    <xf numFmtId="199" fontId="37" fillId="0" borderId="25" xfId="0" applyNumberFormat="1" applyFont="1" applyBorder="1" applyAlignment="1" applyProtection="1">
      <alignment horizontal="right" vertical="center"/>
      <protection/>
    </xf>
    <xf numFmtId="199" fontId="37" fillId="0" borderId="21" xfId="0" applyNumberFormat="1" applyFont="1" applyBorder="1" applyAlignment="1" applyProtection="1">
      <alignment horizontal="right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35" fillId="0" borderId="31" xfId="0" applyFont="1" applyBorder="1" applyAlignment="1" applyProtection="1">
      <alignment horizontal="center" vertical="center"/>
      <protection/>
    </xf>
    <xf numFmtId="0" fontId="35" fillId="0" borderId="32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right" vertical="center"/>
      <protection/>
    </xf>
    <xf numFmtId="0" fontId="9" fillId="0" borderId="34" xfId="0" applyFont="1" applyBorder="1" applyAlignment="1" applyProtection="1">
      <alignment horizontal="right" vertical="center"/>
      <protection/>
    </xf>
    <xf numFmtId="0" fontId="9" fillId="0" borderId="35" xfId="0" applyFont="1" applyBorder="1" applyAlignment="1" applyProtection="1">
      <alignment horizontal="right" vertical="center"/>
      <protection/>
    </xf>
    <xf numFmtId="0" fontId="9" fillId="0" borderId="36" xfId="0" applyFont="1" applyBorder="1" applyAlignment="1" applyProtection="1">
      <alignment horizontal="left" vertical="center"/>
      <protection/>
    </xf>
    <xf numFmtId="0" fontId="9" fillId="0" borderId="37" xfId="0" applyFont="1" applyBorder="1" applyAlignment="1" applyProtection="1">
      <alignment horizontal="left" vertical="center"/>
      <protection/>
    </xf>
    <xf numFmtId="0" fontId="9" fillId="0" borderId="38" xfId="0" applyFont="1" applyBorder="1" applyAlignment="1" applyProtection="1">
      <alignment horizontal="left" vertical="center"/>
      <protection/>
    </xf>
    <xf numFmtId="219" fontId="37" fillId="0" borderId="31" xfId="0" applyNumberFormat="1" applyFont="1" applyBorder="1" applyAlignment="1" applyProtection="1">
      <alignment horizontal="center" vertical="center"/>
      <protection/>
    </xf>
    <xf numFmtId="219" fontId="37" fillId="0" borderId="39" xfId="0" applyNumberFormat="1" applyFont="1" applyBorder="1" applyAlignment="1" applyProtection="1">
      <alignment horizontal="center" vertical="center"/>
      <protection/>
    </xf>
    <xf numFmtId="219" fontId="37" fillId="0" borderId="32" xfId="0" applyNumberFormat="1" applyFont="1" applyBorder="1" applyAlignment="1" applyProtection="1">
      <alignment horizontal="center" vertical="center"/>
      <protection/>
    </xf>
    <xf numFmtId="226" fontId="35" fillId="0" borderId="31" xfId="0" applyNumberFormat="1" applyFont="1" applyBorder="1" applyAlignment="1" applyProtection="1">
      <alignment horizontal="right" vertical="center"/>
      <protection/>
    </xf>
    <xf numFmtId="226" fontId="35" fillId="0" borderId="39" xfId="0" applyNumberFormat="1" applyFont="1" applyBorder="1" applyAlignment="1" applyProtection="1">
      <alignment horizontal="right" vertical="center"/>
      <protection/>
    </xf>
    <xf numFmtId="226" fontId="35" fillId="0" borderId="32" xfId="0" applyNumberFormat="1" applyFont="1" applyBorder="1" applyAlignment="1" applyProtection="1">
      <alignment horizontal="right" vertical="center"/>
      <protection/>
    </xf>
    <xf numFmtId="185" fontId="35" fillId="0" borderId="31" xfId="0" applyNumberFormat="1" applyFont="1" applyBorder="1" applyAlignment="1" applyProtection="1">
      <alignment horizontal="right" vertical="center"/>
      <protection/>
    </xf>
    <xf numFmtId="185" fontId="35" fillId="0" borderId="39" xfId="0" applyNumberFormat="1" applyFont="1" applyBorder="1" applyAlignment="1" applyProtection="1">
      <alignment horizontal="right" vertical="center"/>
      <protection/>
    </xf>
    <xf numFmtId="185" fontId="35" fillId="0" borderId="32" xfId="0" applyNumberFormat="1" applyFont="1" applyBorder="1" applyAlignment="1" applyProtection="1">
      <alignment horizontal="right" vertical="center"/>
      <protection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39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center" vertical="center"/>
      <protection/>
    </xf>
    <xf numFmtId="225" fontId="35" fillId="0" borderId="31" xfId="0" applyNumberFormat="1" applyFont="1" applyBorder="1" applyAlignment="1" applyProtection="1">
      <alignment horizontal="right" vertical="center"/>
      <protection/>
    </xf>
    <xf numFmtId="225" fontId="35" fillId="0" borderId="39" xfId="0" applyNumberFormat="1" applyFont="1" applyBorder="1" applyAlignment="1" applyProtection="1">
      <alignment horizontal="right" vertical="center"/>
      <protection/>
    </xf>
    <xf numFmtId="225" fontId="35" fillId="0" borderId="32" xfId="0" applyNumberFormat="1" applyFont="1" applyBorder="1" applyAlignment="1" applyProtection="1">
      <alignment horizontal="right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0" fontId="9" fillId="0" borderId="45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221" fontId="9" fillId="0" borderId="40" xfId="0" applyNumberFormat="1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center" vertical="center"/>
      <protection/>
    </xf>
    <xf numFmtId="217" fontId="9" fillId="0" borderId="50" xfId="0" applyNumberFormat="1" applyFont="1" applyBorder="1" applyAlignment="1" applyProtection="1">
      <alignment horizontal="right" vertical="center"/>
      <protection/>
    </xf>
    <xf numFmtId="220" fontId="9" fillId="0" borderId="51" xfId="0" applyNumberFormat="1" applyFont="1" applyBorder="1" applyAlignment="1" applyProtection="1">
      <alignment horizontal="right" vertical="center"/>
      <protection/>
    </xf>
    <xf numFmtId="0" fontId="9" fillId="0" borderId="52" xfId="0" applyFont="1" applyBorder="1" applyAlignment="1" applyProtection="1">
      <alignment horizontal="right" vertical="center"/>
      <protection/>
    </xf>
    <xf numFmtId="0" fontId="9" fillId="0" borderId="53" xfId="0" applyFont="1" applyBorder="1" applyAlignment="1" applyProtection="1">
      <alignment horizontal="right" vertical="center"/>
      <protection/>
    </xf>
    <xf numFmtId="0" fontId="9" fillId="0" borderId="54" xfId="0" applyFont="1" applyBorder="1" applyAlignment="1" applyProtection="1">
      <alignment horizontal="center" vertical="center"/>
      <protection/>
    </xf>
    <xf numFmtId="0" fontId="9" fillId="0" borderId="55" xfId="0" applyFont="1" applyBorder="1" applyAlignment="1" applyProtection="1">
      <alignment horizontal="center" vertical="center"/>
      <protection/>
    </xf>
    <xf numFmtId="0" fontId="9" fillId="0" borderId="56" xfId="0" applyFont="1" applyBorder="1" applyAlignment="1" applyProtection="1">
      <alignment horizontal="center" vertical="center"/>
      <protection/>
    </xf>
    <xf numFmtId="0" fontId="9" fillId="0" borderId="57" xfId="0" applyFont="1" applyBorder="1" applyAlignment="1" applyProtection="1">
      <alignment horizontal="center" vertical="center"/>
      <protection/>
    </xf>
    <xf numFmtId="0" fontId="9" fillId="0" borderId="58" xfId="0" applyFont="1" applyBorder="1" applyAlignment="1" applyProtection="1">
      <alignment horizontal="center" vertical="center"/>
      <protection/>
    </xf>
    <xf numFmtId="199" fontId="9" fillId="0" borderId="51" xfId="0" applyNumberFormat="1" applyFont="1" applyBorder="1" applyAlignment="1" applyProtection="1">
      <alignment horizontal="right" vertical="center"/>
      <protection/>
    </xf>
    <xf numFmtId="199" fontId="9" fillId="0" borderId="52" xfId="0" applyNumberFormat="1" applyFont="1" applyBorder="1" applyAlignment="1" applyProtection="1">
      <alignment horizontal="right" vertical="center"/>
      <protection/>
    </xf>
    <xf numFmtId="199" fontId="9" fillId="0" borderId="59" xfId="0" applyNumberFormat="1" applyFont="1" applyBorder="1" applyAlignment="1" applyProtection="1">
      <alignment horizontal="right" vertical="center"/>
      <protection/>
    </xf>
    <xf numFmtId="0" fontId="9" fillId="0" borderId="60" xfId="0" applyFont="1" applyBorder="1" applyAlignment="1" applyProtection="1">
      <alignment horizontal="center" vertical="center"/>
      <protection/>
    </xf>
    <xf numFmtId="224" fontId="9" fillId="0" borderId="40" xfId="0" applyNumberFormat="1" applyFont="1" applyBorder="1" applyAlignment="1" applyProtection="1">
      <alignment horizontal="right" vertical="center"/>
      <protection/>
    </xf>
    <xf numFmtId="228" fontId="9" fillId="0" borderId="40" xfId="0" applyNumberFormat="1" applyFont="1" applyBorder="1" applyAlignment="1" applyProtection="1">
      <alignment horizontal="right" vertical="center"/>
      <protection/>
    </xf>
    <xf numFmtId="199" fontId="9" fillId="0" borderId="31" xfId="0" applyNumberFormat="1" applyFont="1" applyBorder="1" applyAlignment="1" applyProtection="1">
      <alignment horizontal="right" vertical="center"/>
      <protection/>
    </xf>
    <xf numFmtId="0" fontId="9" fillId="0" borderId="39" xfId="0" applyFont="1" applyBorder="1" applyAlignment="1" applyProtection="1">
      <alignment horizontal="right" vertical="center"/>
      <protection/>
    </xf>
    <xf numFmtId="0" fontId="9" fillId="0" borderId="60" xfId="0" applyFont="1" applyBorder="1" applyAlignment="1" applyProtection="1">
      <alignment horizontal="right" vertical="center"/>
      <protection/>
    </xf>
    <xf numFmtId="0" fontId="9" fillId="0" borderId="40" xfId="0" applyFont="1" applyBorder="1" applyAlignment="1" applyProtection="1">
      <alignment horizontal="right" vertical="center"/>
      <protection/>
    </xf>
    <xf numFmtId="0" fontId="9" fillId="0" borderId="32" xfId="0" applyFont="1" applyBorder="1" applyAlignment="1" applyProtection="1">
      <alignment horizontal="right" vertical="center"/>
      <protection/>
    </xf>
    <xf numFmtId="199" fontId="10" fillId="0" borderId="57" xfId="0" applyNumberFormat="1" applyFont="1" applyBorder="1" applyAlignment="1" applyProtection="1">
      <alignment horizontal="right" vertical="center"/>
      <protection/>
    </xf>
    <xf numFmtId="0" fontId="10" fillId="0" borderId="55" xfId="0" applyFont="1" applyBorder="1" applyAlignment="1" applyProtection="1">
      <alignment horizontal="right" vertical="center"/>
      <protection/>
    </xf>
    <xf numFmtId="0" fontId="10" fillId="0" borderId="61" xfId="0" applyFont="1" applyBorder="1" applyAlignment="1" applyProtection="1">
      <alignment horizontal="right" vertical="center"/>
      <protection/>
    </xf>
    <xf numFmtId="222" fontId="9" fillId="0" borderId="31" xfId="0" applyNumberFormat="1" applyFont="1" applyBorder="1" applyAlignment="1" applyProtection="1">
      <alignment horizontal="right" vertical="center"/>
      <protection/>
    </xf>
    <xf numFmtId="199" fontId="9" fillId="0" borderId="39" xfId="0" applyNumberFormat="1" applyFont="1" applyBorder="1" applyAlignment="1" applyProtection="1">
      <alignment horizontal="right" vertical="center"/>
      <protection/>
    </xf>
    <xf numFmtId="199" fontId="9" fillId="0" borderId="60" xfId="0" applyNumberFormat="1" applyFont="1" applyBorder="1" applyAlignment="1" applyProtection="1">
      <alignment horizontal="right" vertical="center"/>
      <protection/>
    </xf>
    <xf numFmtId="223" fontId="9" fillId="0" borderId="40" xfId="0" applyNumberFormat="1" applyFont="1" applyBorder="1" applyAlignment="1" applyProtection="1">
      <alignment horizontal="right" vertical="center"/>
      <protection/>
    </xf>
    <xf numFmtId="185" fontId="9" fillId="0" borderId="31" xfId="0" applyNumberFormat="1" applyFont="1" applyBorder="1" applyAlignment="1" applyProtection="1">
      <alignment horizontal="right" vertical="center"/>
      <protection/>
    </xf>
    <xf numFmtId="0" fontId="9" fillId="0" borderId="31" xfId="0" applyFont="1" applyBorder="1" applyAlignment="1" applyProtection="1">
      <alignment horizontal="right" vertical="center"/>
      <protection/>
    </xf>
    <xf numFmtId="221" fontId="9" fillId="0" borderId="31" xfId="0" applyNumberFormat="1" applyFont="1" applyBorder="1" applyAlignment="1" applyProtection="1">
      <alignment horizontal="right" vertical="center"/>
      <protection/>
    </xf>
    <xf numFmtId="0" fontId="9" fillId="0" borderId="44" xfId="0" applyFont="1" applyBorder="1" applyAlignment="1" applyProtection="1">
      <alignment horizontal="right" vertical="center"/>
      <protection/>
    </xf>
    <xf numFmtId="199" fontId="9" fillId="0" borderId="22" xfId="0" applyNumberFormat="1" applyFont="1" applyBorder="1" applyAlignment="1" applyProtection="1">
      <alignment horizontal="right" vertical="center"/>
      <protection/>
    </xf>
    <xf numFmtId="229" fontId="9" fillId="0" borderId="2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7" fillId="0" borderId="62" xfId="0" applyFont="1" applyBorder="1" applyAlignment="1" applyProtection="1">
      <alignment horizontal="center" vertical="center" shrinkToFit="1"/>
      <protection/>
    </xf>
    <xf numFmtId="0" fontId="27" fillId="0" borderId="63" xfId="0" applyFont="1" applyBorder="1" applyAlignment="1" applyProtection="1">
      <alignment horizontal="center" vertical="center" shrinkToFit="1"/>
      <protection/>
    </xf>
    <xf numFmtId="0" fontId="31" fillId="0" borderId="62" xfId="0" applyFont="1" applyBorder="1" applyAlignment="1" applyProtection="1">
      <alignment horizontal="center" vertical="center"/>
      <protection/>
    </xf>
    <xf numFmtId="0" fontId="31" fillId="0" borderId="63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/>
      <protection/>
    </xf>
    <xf numFmtId="0" fontId="39" fillId="0" borderId="0" xfId="0" applyFont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/>
    </xf>
    <xf numFmtId="0" fontId="4" fillId="0" borderId="63" xfId="0" applyFont="1" applyBorder="1" applyAlignment="1" applyProtection="1">
      <alignment vertical="center"/>
      <protection/>
    </xf>
    <xf numFmtId="0" fontId="4" fillId="0" borderId="52" xfId="0" applyFont="1" applyBorder="1" applyAlignment="1">
      <alignment horizontal="right"/>
    </xf>
    <xf numFmtId="0" fontId="4" fillId="0" borderId="53" xfId="0" applyFont="1" applyBorder="1" applyAlignment="1">
      <alignment horizontal="right"/>
    </xf>
    <xf numFmtId="223" fontId="4" fillId="0" borderId="39" xfId="0" applyNumberFormat="1" applyFont="1" applyBorder="1" applyAlignment="1">
      <alignment horizontal="right"/>
    </xf>
    <xf numFmtId="223" fontId="4" fillId="0" borderId="32" xfId="0" applyNumberFormat="1" applyFont="1" applyBorder="1" applyAlignment="1">
      <alignment horizontal="right"/>
    </xf>
    <xf numFmtId="224" fontId="4" fillId="0" borderId="39" xfId="0" applyNumberFormat="1" applyFont="1" applyBorder="1" applyAlignment="1">
      <alignment horizontal="right"/>
    </xf>
    <xf numFmtId="224" fontId="4" fillId="0" borderId="32" xfId="0" applyNumberFormat="1" applyFont="1" applyBorder="1" applyAlignment="1">
      <alignment horizontal="right"/>
    </xf>
    <xf numFmtId="228" fontId="4" fillId="0" borderId="39" xfId="0" applyNumberFormat="1" applyFont="1" applyBorder="1" applyAlignment="1">
      <alignment horizontal="right"/>
    </xf>
    <xf numFmtId="228" fontId="4" fillId="0" borderId="32" xfId="0" applyNumberFormat="1" applyFont="1" applyBorder="1" applyAlignment="1">
      <alignment horizontal="right"/>
    </xf>
    <xf numFmtId="0" fontId="9" fillId="0" borderId="54" xfId="0" applyFont="1" applyBorder="1" applyAlignment="1" applyProtection="1">
      <alignment horizontal="right" vertical="center"/>
      <protection/>
    </xf>
    <xf numFmtId="0" fontId="9" fillId="0" borderId="55" xfId="0" applyFont="1" applyBorder="1" applyAlignment="1" applyProtection="1">
      <alignment horizontal="right" vertical="center"/>
      <protection/>
    </xf>
    <xf numFmtId="0" fontId="9" fillId="0" borderId="56" xfId="0" applyFont="1" applyBorder="1" applyAlignment="1" applyProtection="1">
      <alignment horizontal="right" vertical="center"/>
      <protection/>
    </xf>
    <xf numFmtId="0" fontId="9" fillId="0" borderId="57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199" fontId="28" fillId="0" borderId="44" xfId="0" applyNumberFormat="1" applyFont="1" applyBorder="1" applyAlignment="1" applyProtection="1">
      <alignment horizontal="right" vertical="center"/>
      <protection/>
    </xf>
    <xf numFmtId="0" fontId="28" fillId="0" borderId="34" xfId="0" applyFont="1" applyBorder="1" applyAlignment="1" applyProtection="1">
      <alignment horizontal="right" vertical="center"/>
      <protection/>
    </xf>
    <xf numFmtId="0" fontId="28" fillId="0" borderId="45" xfId="0" applyFont="1" applyBorder="1" applyAlignment="1" applyProtection="1">
      <alignment horizontal="right" vertical="center"/>
      <protection/>
    </xf>
    <xf numFmtId="199" fontId="37" fillId="0" borderId="31" xfId="0" applyNumberFormat="1" applyFont="1" applyBorder="1" applyAlignment="1" applyProtection="1">
      <alignment horizontal="right" vertical="center"/>
      <protection/>
    </xf>
    <xf numFmtId="199" fontId="37" fillId="0" borderId="39" xfId="0" applyNumberFormat="1" applyFont="1" applyBorder="1" applyAlignment="1" applyProtection="1">
      <alignment horizontal="right" vertical="center"/>
      <protection/>
    </xf>
    <xf numFmtId="199" fontId="37" fillId="0" borderId="60" xfId="0" applyNumberFormat="1" applyFont="1" applyBorder="1" applyAlignment="1" applyProtection="1">
      <alignment horizontal="right" vertical="center"/>
      <protection/>
    </xf>
    <xf numFmtId="219" fontId="35" fillId="0" borderId="31" xfId="0" applyNumberFormat="1" applyFont="1" applyBorder="1" applyAlignment="1" applyProtection="1">
      <alignment horizontal="right" vertical="center" shrinkToFit="1"/>
      <protection/>
    </xf>
    <xf numFmtId="219" fontId="35" fillId="0" borderId="39" xfId="0" applyNumberFormat="1" applyFont="1" applyBorder="1" applyAlignment="1" applyProtection="1">
      <alignment horizontal="right" vertical="center" shrinkToFit="1"/>
      <protection/>
    </xf>
    <xf numFmtId="219" fontId="35" fillId="0" borderId="32" xfId="0" applyNumberFormat="1" applyFont="1" applyBorder="1" applyAlignment="1" applyProtection="1">
      <alignment horizontal="right" vertical="center" shrinkToFit="1"/>
      <protection/>
    </xf>
    <xf numFmtId="0" fontId="35" fillId="0" borderId="31" xfId="0" applyFont="1" applyBorder="1" applyAlignment="1" applyProtection="1">
      <alignment horizontal="right" vertical="center"/>
      <protection/>
    </xf>
    <xf numFmtId="0" fontId="35" fillId="0" borderId="39" xfId="0" applyFont="1" applyBorder="1" applyAlignment="1" applyProtection="1">
      <alignment horizontal="right" vertical="center"/>
      <protection/>
    </xf>
    <xf numFmtId="0" fontId="35" fillId="0" borderId="32" xfId="0" applyFont="1" applyBorder="1" applyAlignment="1" applyProtection="1">
      <alignment horizontal="right" vertical="center"/>
      <protection/>
    </xf>
    <xf numFmtId="217" fontId="35" fillId="0" borderId="31" xfId="0" applyNumberFormat="1" applyFont="1" applyBorder="1" applyAlignment="1" applyProtection="1">
      <alignment horizontal="right" vertical="center"/>
      <protection/>
    </xf>
    <xf numFmtId="217" fontId="35" fillId="0" borderId="39" xfId="0" applyNumberFormat="1" applyFont="1" applyBorder="1" applyAlignment="1" applyProtection="1">
      <alignment horizontal="right" vertical="center"/>
      <protection/>
    </xf>
    <xf numFmtId="217" fontId="35" fillId="0" borderId="32" xfId="0" applyNumberFormat="1" applyFont="1" applyBorder="1" applyAlignment="1" applyProtection="1">
      <alignment horizontal="right" vertical="center"/>
      <protection/>
    </xf>
    <xf numFmtId="216" fontId="35" fillId="0" borderId="31" xfId="0" applyNumberFormat="1" applyFont="1" applyBorder="1" applyAlignment="1" applyProtection="1">
      <alignment horizontal="right" vertical="center"/>
      <protection/>
    </xf>
    <xf numFmtId="216" fontId="35" fillId="0" borderId="39" xfId="0" applyNumberFormat="1" applyFont="1" applyBorder="1" applyAlignment="1" applyProtection="1">
      <alignment horizontal="right" vertical="center"/>
      <protection/>
    </xf>
    <xf numFmtId="216" fontId="35" fillId="0" borderId="32" xfId="0" applyNumberFormat="1" applyFont="1" applyBorder="1" applyAlignment="1" applyProtection="1">
      <alignment horizontal="right" vertical="center"/>
      <protection/>
    </xf>
    <xf numFmtId="218" fontId="35" fillId="0" borderId="31" xfId="0" applyNumberFormat="1" applyFont="1" applyBorder="1" applyAlignment="1" applyProtection="1">
      <alignment horizontal="right" vertical="center"/>
      <protection/>
    </xf>
    <xf numFmtId="218" fontId="35" fillId="0" borderId="39" xfId="0" applyNumberFormat="1" applyFont="1" applyBorder="1" applyAlignment="1" applyProtection="1">
      <alignment horizontal="right" vertical="center"/>
      <protection/>
    </xf>
    <xf numFmtId="218" fontId="35" fillId="0" borderId="32" xfId="0" applyNumberFormat="1" applyFont="1" applyBorder="1" applyAlignment="1" applyProtection="1">
      <alignment horizontal="right" vertical="center"/>
      <protection/>
    </xf>
    <xf numFmtId="227" fontId="37" fillId="0" borderId="31" xfId="0" applyNumberFormat="1" applyFont="1" applyBorder="1" applyAlignment="1" applyProtection="1">
      <alignment horizontal="right" vertical="center"/>
      <protection/>
    </xf>
    <xf numFmtId="227" fontId="37" fillId="0" borderId="39" xfId="0" applyNumberFormat="1" applyFont="1" applyBorder="1" applyAlignment="1" applyProtection="1">
      <alignment horizontal="right" vertical="center"/>
      <protection/>
    </xf>
    <xf numFmtId="227" fontId="37" fillId="0" borderId="32" xfId="0" applyNumberFormat="1" applyFont="1" applyBorder="1" applyAlignment="1" applyProtection="1">
      <alignment horizontal="right" vertical="center"/>
      <protection/>
    </xf>
    <xf numFmtId="215" fontId="37" fillId="0" borderId="31" xfId="0" applyNumberFormat="1" applyFont="1" applyBorder="1" applyAlignment="1" applyProtection="1">
      <alignment horizontal="right" vertical="center"/>
      <protection/>
    </xf>
    <xf numFmtId="215" fontId="37" fillId="0" borderId="39" xfId="0" applyNumberFormat="1" applyFont="1" applyBorder="1" applyAlignment="1" applyProtection="1">
      <alignment horizontal="right" vertical="center"/>
      <protection/>
    </xf>
    <xf numFmtId="215" fontId="37" fillId="0" borderId="32" xfId="0" applyNumberFormat="1" applyFont="1" applyBorder="1" applyAlignment="1" applyProtection="1">
      <alignment horizontal="right" vertical="center"/>
      <protection/>
    </xf>
    <xf numFmtId="234" fontId="35" fillId="0" borderId="31" xfId="0" applyNumberFormat="1" applyFont="1" applyBorder="1" applyAlignment="1" applyProtection="1">
      <alignment horizontal="right" vertical="center"/>
      <protection/>
    </xf>
    <xf numFmtId="234" fontId="35" fillId="0" borderId="39" xfId="0" applyNumberFormat="1" applyFont="1" applyBorder="1" applyAlignment="1" applyProtection="1">
      <alignment horizontal="right" vertical="center"/>
      <protection/>
    </xf>
    <xf numFmtId="234" fontId="35" fillId="0" borderId="32" xfId="0" applyNumberFormat="1" applyFont="1" applyBorder="1" applyAlignment="1" applyProtection="1">
      <alignment horizontal="right" vertical="center"/>
      <protection/>
    </xf>
    <xf numFmtId="0" fontId="28" fillId="0" borderId="33" xfId="0" applyFont="1" applyBorder="1" applyAlignment="1" applyProtection="1">
      <alignment horizontal="center" vertical="center"/>
      <protection/>
    </xf>
    <xf numFmtId="0" fontId="28" fillId="0" borderId="34" xfId="0" applyFont="1" applyBorder="1" applyAlignment="1" applyProtection="1">
      <alignment horizontal="center" vertical="center"/>
      <protection/>
    </xf>
    <xf numFmtId="0" fontId="28" fillId="0" borderId="45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left" vertical="center" shrinkToFit="1"/>
      <protection/>
    </xf>
    <xf numFmtId="230" fontId="37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良い" xfId="6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showGridLines="0" tabSelected="1" zoomScalePageLayoutView="0" workbookViewId="0" topLeftCell="A1">
      <selection activeCell="A1" sqref="A1"/>
    </sheetView>
  </sheetViews>
  <sheetFormatPr defaultColWidth="12.875" defaultRowHeight="14.25"/>
  <cols>
    <col min="1" max="26" width="4.625" style="4" customWidth="1"/>
    <col min="27" max="16384" width="12.875" style="1" customWidth="1"/>
  </cols>
  <sheetData>
    <row r="1" spans="1:26" ht="19.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3"/>
    </row>
    <row r="2" spans="1:26" ht="30" customHeight="1">
      <c r="A2" s="136" t="s">
        <v>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137"/>
    </row>
    <row r="3" spans="1:26" ht="9.75" customHeigh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5"/>
    </row>
    <row r="4" spans="1:26" ht="30" customHeight="1">
      <c r="A4" s="138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139"/>
    </row>
    <row r="5" spans="1:26" ht="24">
      <c r="A5" s="3"/>
      <c r="B5" s="2"/>
      <c r="C5" s="2"/>
      <c r="D5" s="2"/>
      <c r="E5" s="15"/>
      <c r="F5" s="2"/>
      <c r="G5" s="2"/>
      <c r="H5" s="2"/>
      <c r="I5" s="2"/>
      <c r="J5" s="2"/>
      <c r="K5" s="2"/>
      <c r="L5" s="2"/>
      <c r="M5" s="2"/>
      <c r="T5" s="2"/>
      <c r="U5" s="2"/>
      <c r="V5" s="2"/>
      <c r="W5" s="2"/>
      <c r="X5" s="2"/>
      <c r="Y5" s="2"/>
      <c r="Z5" s="5"/>
    </row>
    <row r="6" spans="1:26" ht="24">
      <c r="A6" s="9"/>
      <c r="B6" s="2"/>
      <c r="C6" s="2"/>
      <c r="D6" s="2"/>
      <c r="E6" s="15"/>
      <c r="F6" s="2"/>
      <c r="G6" s="2"/>
      <c r="H6" s="2"/>
      <c r="I6" s="2"/>
      <c r="J6" s="2"/>
      <c r="K6" s="2"/>
      <c r="L6" s="2"/>
      <c r="M6" s="2"/>
      <c r="T6" s="2"/>
      <c r="U6" s="2"/>
      <c r="V6" s="2"/>
      <c r="W6" s="2"/>
      <c r="X6" s="2"/>
      <c r="Y6" s="2"/>
      <c r="Z6" s="5"/>
    </row>
    <row r="7" spans="1:26" ht="24.75" customHeight="1">
      <c r="A7" s="9"/>
      <c r="B7" s="2"/>
      <c r="C7" s="2"/>
      <c r="D7" s="46"/>
      <c r="E7" s="47"/>
      <c r="F7" s="48"/>
      <c r="G7" s="49"/>
      <c r="H7" s="50"/>
      <c r="I7" s="50"/>
      <c r="J7" s="50"/>
      <c r="K7" s="50"/>
      <c r="L7" s="50"/>
      <c r="M7" s="50"/>
      <c r="N7" s="50"/>
      <c r="O7" s="14"/>
      <c r="P7" s="15"/>
      <c r="T7" s="2"/>
      <c r="U7" s="2"/>
      <c r="V7" s="2"/>
      <c r="W7" s="2"/>
      <c r="X7" s="2"/>
      <c r="Y7" s="2"/>
      <c r="Z7" s="5"/>
    </row>
    <row r="8" spans="1:26" ht="24.75" customHeight="1" thickBot="1">
      <c r="A8" s="9"/>
      <c r="B8" s="51" t="s">
        <v>0</v>
      </c>
      <c r="C8" s="51"/>
      <c r="D8" s="52"/>
      <c r="E8" s="53" t="s">
        <v>57</v>
      </c>
      <c r="F8" s="54"/>
      <c r="G8" s="54"/>
      <c r="H8" s="54"/>
      <c r="I8" s="54"/>
      <c r="J8" s="54"/>
      <c r="K8" s="54"/>
      <c r="L8" s="54"/>
      <c r="M8" s="16" t="s">
        <v>10</v>
      </c>
      <c r="N8" s="141"/>
      <c r="O8" s="142"/>
      <c r="P8" s="2"/>
      <c r="Q8" s="2"/>
      <c r="S8" s="2"/>
      <c r="T8" s="2"/>
      <c r="U8" s="2"/>
      <c r="V8" s="2"/>
      <c r="W8" s="2"/>
      <c r="X8" s="2"/>
      <c r="Y8" s="2"/>
      <c r="Z8" s="5"/>
    </row>
    <row r="9" spans="1:26" ht="19.5" customHeight="1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"/>
    </row>
    <row r="10" spans="1:26" ht="19.5" customHeight="1">
      <c r="A10" s="3"/>
      <c r="Q10" s="2"/>
      <c r="R10" s="2"/>
      <c r="S10" s="2"/>
      <c r="T10" s="2"/>
      <c r="U10" s="2"/>
      <c r="V10" s="2"/>
      <c r="W10" s="2"/>
      <c r="X10" s="2"/>
      <c r="Y10" s="2"/>
      <c r="Z10" s="5"/>
    </row>
    <row r="11" spans="1:26" ht="19.5" customHeight="1">
      <c r="A11" s="3"/>
      <c r="B11" s="140" t="s">
        <v>11</v>
      </c>
      <c r="Q11" s="2"/>
      <c r="R11" s="2"/>
      <c r="S11" s="2"/>
      <c r="T11" s="2"/>
      <c r="U11" s="2"/>
      <c r="V11" s="2"/>
      <c r="W11" s="2"/>
      <c r="X11" s="2"/>
      <c r="Y11" s="2"/>
      <c r="Z11" s="5"/>
    </row>
    <row r="12" spans="1:26" ht="19.5" customHeight="1" thickBot="1">
      <c r="A12" s="3"/>
      <c r="B12" s="6" t="str">
        <f>"一日"&amp;G42&amp;"ℓの"&amp;G38&amp;"を使用するのでエコピュアシステムの機種は"&amp;G43&amp;"を１台とする。"</f>
        <v>一日188ℓのＡ重油を使用するのでエコピュアシステムの機種はN2200を１台とする。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"/>
      <c r="R12" s="7"/>
      <c r="S12" s="7"/>
      <c r="T12" s="7"/>
      <c r="U12" s="7"/>
      <c r="V12" s="7"/>
      <c r="W12" s="7"/>
      <c r="X12" s="7"/>
      <c r="Y12" s="7"/>
      <c r="Z12" s="8"/>
    </row>
    <row r="13" spans="1:26" ht="19.5" customHeight="1">
      <c r="A13" s="9"/>
      <c r="B13" s="31" t="s">
        <v>53</v>
      </c>
      <c r="C13" s="32"/>
      <c r="D13" s="32"/>
      <c r="E13" s="32"/>
      <c r="F13" s="32"/>
      <c r="G13" s="55">
        <f>ROUND(U60*12,-3)</f>
        <v>8662000</v>
      </c>
      <c r="H13" s="55"/>
      <c r="I13" s="55"/>
      <c r="J13" s="56"/>
      <c r="K13" s="6"/>
      <c r="L13" s="6"/>
      <c r="M13" s="6"/>
      <c r="N13" s="6"/>
      <c r="O13" s="6"/>
      <c r="P13" s="6"/>
      <c r="Q13" s="7"/>
      <c r="R13" s="7"/>
      <c r="S13" s="7"/>
      <c r="T13" s="7"/>
      <c r="U13" s="7"/>
      <c r="V13" s="7"/>
      <c r="W13" s="7"/>
      <c r="X13" s="7"/>
      <c r="Y13" s="7"/>
      <c r="Z13" s="8"/>
    </row>
    <row r="14" spans="1:26" ht="19.5" customHeight="1">
      <c r="A14" s="9"/>
      <c r="B14" s="40" t="s">
        <v>52</v>
      </c>
      <c r="C14" s="41"/>
      <c r="D14" s="41"/>
      <c r="E14" s="41"/>
      <c r="F14" s="41"/>
      <c r="G14" s="42">
        <f>F68</f>
        <v>18810000</v>
      </c>
      <c r="H14" s="42"/>
      <c r="I14" s="42"/>
      <c r="J14" s="34"/>
      <c r="K14" s="6"/>
      <c r="L14" s="6"/>
      <c r="M14" s="6"/>
      <c r="N14" s="6"/>
      <c r="O14" s="6"/>
      <c r="P14" s="6"/>
      <c r="Q14" s="7"/>
      <c r="R14" s="7"/>
      <c r="S14" s="7"/>
      <c r="T14" s="7"/>
      <c r="U14" s="7"/>
      <c r="V14" s="7"/>
      <c r="W14" s="7"/>
      <c r="X14" s="7"/>
      <c r="Y14" s="7"/>
      <c r="Z14" s="8"/>
    </row>
    <row r="15" spans="1:26" ht="19.5" customHeight="1">
      <c r="A15" s="9"/>
      <c r="B15" s="40" t="s">
        <v>49</v>
      </c>
      <c r="C15" s="41"/>
      <c r="D15" s="41"/>
      <c r="E15" s="41"/>
      <c r="F15" s="41"/>
      <c r="G15" s="29">
        <f>F69</f>
        <v>2.1799999999999997</v>
      </c>
      <c r="H15" s="29"/>
      <c r="I15" s="29"/>
      <c r="J15" s="27"/>
      <c r="K15" s="6"/>
      <c r="L15" s="6"/>
      <c r="M15" s="6"/>
      <c r="N15" s="6"/>
      <c r="O15" s="6"/>
      <c r="P15" s="6"/>
      <c r="Q15" s="7"/>
      <c r="R15" s="7"/>
      <c r="S15" s="7"/>
      <c r="T15" s="7"/>
      <c r="U15" s="7"/>
      <c r="V15" s="7"/>
      <c r="W15" s="7"/>
      <c r="X15" s="7"/>
      <c r="Y15" s="7"/>
      <c r="Z15" s="8"/>
    </row>
    <row r="16" spans="1:26" ht="19.5" customHeight="1" thickBot="1">
      <c r="A16" s="9"/>
      <c r="B16" s="36" t="s">
        <v>54</v>
      </c>
      <c r="C16" s="37"/>
      <c r="D16" s="37"/>
      <c r="E16" s="37"/>
      <c r="F16" s="37"/>
      <c r="G16" s="35">
        <f>ROUNDUP((1-U59/L59)*100,1)</f>
        <v>24.1</v>
      </c>
      <c r="H16" s="35"/>
      <c r="I16" s="35"/>
      <c r="J16" s="30"/>
      <c r="K16" s="6"/>
      <c r="L16" s="6"/>
      <c r="M16" s="6"/>
      <c r="N16" s="6"/>
      <c r="O16" s="6"/>
      <c r="P16" s="6"/>
      <c r="Q16" s="7"/>
      <c r="R16" s="7"/>
      <c r="S16" s="7"/>
      <c r="T16" s="7"/>
      <c r="U16" s="7"/>
      <c r="V16" s="2"/>
      <c r="W16" s="2"/>
      <c r="X16" s="2"/>
      <c r="Y16" s="134"/>
      <c r="Z16" s="5"/>
    </row>
    <row r="17" spans="1:26" ht="19.5" customHeight="1">
      <c r="A17" s="3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35" t="s">
        <v>3</v>
      </c>
      <c r="R17" s="135"/>
      <c r="S17" s="135"/>
      <c r="T17" s="7"/>
      <c r="U17" s="7"/>
      <c r="V17" s="2"/>
      <c r="W17" s="2"/>
      <c r="X17" s="2"/>
      <c r="Y17" s="2"/>
      <c r="Z17" s="143"/>
    </row>
    <row r="18" spans="1:26" ht="19.5" customHeight="1" thickBot="1">
      <c r="A18" s="3"/>
      <c r="B18" s="140" t="s">
        <v>55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/>
      <c r="R18" s="7"/>
      <c r="S18" s="7"/>
      <c r="T18" s="7"/>
      <c r="U18" s="7"/>
      <c r="V18" s="2"/>
      <c r="W18" s="2"/>
      <c r="X18" s="2"/>
      <c r="Y18" s="134"/>
      <c r="Z18" s="5"/>
    </row>
    <row r="19" spans="1:26" ht="19.5" customHeight="1">
      <c r="A19" s="9"/>
      <c r="B19" s="31" t="str">
        <f>B64</f>
        <v>本体購入コスト</v>
      </c>
      <c r="C19" s="32"/>
      <c r="D19" s="32"/>
      <c r="E19" s="32"/>
      <c r="F19" s="32"/>
      <c r="G19" s="33">
        <f>F64</f>
        <v>14000000</v>
      </c>
      <c r="H19" s="33"/>
      <c r="I19" s="33"/>
      <c r="J19" s="28"/>
      <c r="K19" s="6"/>
      <c r="L19" s="6"/>
      <c r="M19" s="6"/>
      <c r="N19" s="6"/>
      <c r="O19" s="6"/>
      <c r="P19" s="6"/>
      <c r="Q19" s="135" t="s">
        <v>6</v>
      </c>
      <c r="R19" s="135"/>
      <c r="S19" s="135"/>
      <c r="T19" s="7" t="s">
        <v>7</v>
      </c>
      <c r="U19" s="7"/>
      <c r="V19" s="2"/>
      <c r="W19" s="2"/>
      <c r="X19" s="2"/>
      <c r="Y19" s="2"/>
      <c r="Z19" s="143"/>
    </row>
    <row r="20" spans="1:26" ht="19.5" customHeight="1">
      <c r="A20" s="9"/>
      <c r="B20" s="40" t="str">
        <f>B65</f>
        <v>配管工事費（材料費込み）</v>
      </c>
      <c r="C20" s="41"/>
      <c r="D20" s="41"/>
      <c r="E20" s="41"/>
      <c r="F20" s="41"/>
      <c r="G20" s="42">
        <f>F65</f>
        <v>2800000</v>
      </c>
      <c r="H20" s="42"/>
      <c r="I20" s="42"/>
      <c r="J20" s="34"/>
      <c r="K20" s="6"/>
      <c r="L20" s="6"/>
      <c r="M20" s="6"/>
      <c r="N20" s="6"/>
      <c r="O20" s="6"/>
      <c r="P20" s="6"/>
      <c r="Q20" s="7"/>
      <c r="R20" s="7"/>
      <c r="S20" s="7"/>
      <c r="T20" s="7" t="s">
        <v>8</v>
      </c>
      <c r="U20" s="7"/>
      <c r="V20" s="7"/>
      <c r="W20" s="7"/>
      <c r="X20" s="7"/>
      <c r="Y20" s="7"/>
      <c r="Z20" s="8"/>
    </row>
    <row r="21" spans="1:26" ht="19.5" customHeight="1">
      <c r="A21" s="9"/>
      <c r="B21" s="40" t="str">
        <f>B66</f>
        <v>試運転費用</v>
      </c>
      <c r="C21" s="41"/>
      <c r="D21" s="41"/>
      <c r="E21" s="41"/>
      <c r="F21" s="41"/>
      <c r="G21" s="42">
        <f>F66</f>
        <v>300000</v>
      </c>
      <c r="H21" s="42"/>
      <c r="I21" s="42"/>
      <c r="J21" s="34"/>
      <c r="K21" s="6"/>
      <c r="L21" s="6"/>
      <c r="M21" s="6"/>
      <c r="N21" s="6"/>
      <c r="O21" s="6"/>
      <c r="P21" s="6"/>
      <c r="Q21" s="135" t="s">
        <v>4</v>
      </c>
      <c r="R21" s="135"/>
      <c r="S21" s="135"/>
      <c r="T21" s="7" t="s">
        <v>56</v>
      </c>
      <c r="U21" s="7"/>
      <c r="V21" s="7"/>
      <c r="W21" s="7"/>
      <c r="X21" s="7"/>
      <c r="Y21" s="7"/>
      <c r="Z21" s="8"/>
    </row>
    <row r="22" spans="1:26" ht="19.5" customHeight="1">
      <c r="A22" s="9"/>
      <c r="B22" s="40" t="str">
        <f>B67</f>
        <v>会社経費他</v>
      </c>
      <c r="C22" s="41"/>
      <c r="D22" s="41"/>
      <c r="E22" s="41"/>
      <c r="F22" s="41"/>
      <c r="G22" s="42">
        <f>F67</f>
        <v>1710000</v>
      </c>
      <c r="H22" s="42"/>
      <c r="I22" s="42"/>
      <c r="J22" s="34"/>
      <c r="K22" s="6"/>
      <c r="L22" s="6"/>
      <c r="M22" s="6"/>
      <c r="N22" s="6"/>
      <c r="O22" s="6"/>
      <c r="P22" s="6"/>
      <c r="Q22" s="7"/>
      <c r="R22" s="7"/>
      <c r="S22" s="7"/>
      <c r="T22" s="7" t="s">
        <v>2</v>
      </c>
      <c r="U22" s="7"/>
      <c r="V22" s="7"/>
      <c r="W22" s="7"/>
      <c r="X22" s="7"/>
      <c r="Y22" s="7"/>
      <c r="Z22" s="8"/>
    </row>
    <row r="23" spans="1:26" ht="19.5" customHeight="1" thickBot="1">
      <c r="A23" s="9"/>
      <c r="B23" s="36" t="str">
        <f>B68</f>
        <v>合計</v>
      </c>
      <c r="C23" s="37"/>
      <c r="D23" s="37"/>
      <c r="E23" s="37"/>
      <c r="F23" s="37"/>
      <c r="G23" s="38">
        <f>F68</f>
        <v>18810000</v>
      </c>
      <c r="H23" s="38"/>
      <c r="I23" s="38"/>
      <c r="J23" s="39"/>
      <c r="K23" s="6"/>
      <c r="L23" s="6"/>
      <c r="M23" s="6"/>
      <c r="N23" s="6"/>
      <c r="O23" s="6"/>
      <c r="P23" s="6"/>
      <c r="Q23" s="7"/>
      <c r="R23" s="7"/>
      <c r="S23" s="7"/>
      <c r="T23" s="7"/>
      <c r="U23" s="7"/>
      <c r="V23" s="7"/>
      <c r="W23" s="7"/>
      <c r="X23" s="7"/>
      <c r="Y23" s="7"/>
      <c r="Z23" s="8"/>
    </row>
    <row r="24" spans="1:26" ht="19.5" customHeight="1">
      <c r="A24" s="9"/>
      <c r="B24" s="10"/>
      <c r="C24" s="10"/>
      <c r="D24" s="10"/>
      <c r="E24" s="10"/>
      <c r="F24" s="10"/>
      <c r="G24" s="191"/>
      <c r="H24" s="191"/>
      <c r="I24" s="191"/>
      <c r="J24" s="191"/>
      <c r="K24" s="6"/>
      <c r="L24" s="6"/>
      <c r="M24" s="6"/>
      <c r="N24" s="6"/>
      <c r="O24" s="6"/>
      <c r="P24" s="6"/>
      <c r="Q24" s="7"/>
      <c r="R24" s="7"/>
      <c r="S24" s="7"/>
      <c r="T24" s="7"/>
      <c r="U24" s="7"/>
      <c r="V24" s="7"/>
      <c r="W24" s="7"/>
      <c r="X24" s="7"/>
      <c r="Y24" s="7"/>
      <c r="Z24" s="8"/>
    </row>
    <row r="25" spans="1:26" ht="14.25">
      <c r="A25" s="3"/>
      <c r="B25" s="192" t="s">
        <v>5</v>
      </c>
      <c r="P25" s="2"/>
      <c r="Q25" s="2"/>
      <c r="R25" s="2"/>
      <c r="S25" s="2"/>
      <c r="Z25" s="5"/>
    </row>
    <row r="26" spans="1:26" ht="3" customHeight="1" thickBo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9"/>
    </row>
    <row r="27" spans="1:26" ht="15" customHeight="1">
      <c r="A27" s="7"/>
      <c r="B27" s="7" t="s">
        <v>29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" customHeight="1">
      <c r="A28" s="7"/>
      <c r="B28" s="7" t="s">
        <v>24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" customHeight="1">
      <c r="A29" s="7"/>
      <c r="B29" s="41" t="s">
        <v>21</v>
      </c>
      <c r="C29" s="41"/>
      <c r="D29" s="41"/>
      <c r="E29" s="41"/>
      <c r="F29" s="41"/>
      <c r="G29" s="71">
        <v>132</v>
      </c>
      <c r="H29" s="72"/>
      <c r="I29" s="72"/>
      <c r="J29" s="73"/>
      <c r="K29" s="68" t="s">
        <v>26</v>
      </c>
      <c r="L29" s="69"/>
      <c r="M29" s="69"/>
      <c r="N29" s="70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" customHeight="1">
      <c r="A30" s="7"/>
      <c r="B30" s="41" t="s">
        <v>58</v>
      </c>
      <c r="C30" s="41"/>
      <c r="D30" s="41"/>
      <c r="E30" s="41"/>
      <c r="F30" s="41"/>
      <c r="G30" s="71">
        <v>100</v>
      </c>
      <c r="H30" s="72"/>
      <c r="I30" s="72"/>
      <c r="J30" s="73"/>
      <c r="K30" s="68" t="s">
        <v>26</v>
      </c>
      <c r="L30" s="69"/>
      <c r="M30" s="69"/>
      <c r="N30" s="70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" customHeight="1">
      <c r="A31" s="7"/>
      <c r="B31" s="41" t="s">
        <v>22</v>
      </c>
      <c r="C31" s="41"/>
      <c r="D31" s="41"/>
      <c r="E31" s="41"/>
      <c r="F31" s="41"/>
      <c r="G31" s="71">
        <v>200</v>
      </c>
      <c r="H31" s="72"/>
      <c r="I31" s="72"/>
      <c r="J31" s="73"/>
      <c r="K31" s="68" t="s">
        <v>26</v>
      </c>
      <c r="L31" s="69"/>
      <c r="M31" s="69"/>
      <c r="N31" s="70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" customHeight="1">
      <c r="A32" s="7"/>
      <c r="B32" s="41" t="s">
        <v>23</v>
      </c>
      <c r="C32" s="41"/>
      <c r="D32" s="41"/>
      <c r="E32" s="41"/>
      <c r="F32" s="41"/>
      <c r="G32" s="184">
        <v>20</v>
      </c>
      <c r="H32" s="185"/>
      <c r="I32" s="185"/>
      <c r="J32" s="186"/>
      <c r="K32" s="68" t="s">
        <v>28</v>
      </c>
      <c r="L32" s="69"/>
      <c r="M32" s="69"/>
      <c r="N32" s="70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" customHeight="1">
      <c r="A33" s="7"/>
      <c r="B33" s="41" t="s">
        <v>39</v>
      </c>
      <c r="C33" s="41"/>
      <c r="D33" s="41"/>
      <c r="E33" s="41"/>
      <c r="F33" s="41"/>
      <c r="G33" s="82">
        <v>2.71</v>
      </c>
      <c r="H33" s="83"/>
      <c r="I33" s="83"/>
      <c r="J33" s="84"/>
      <c r="K33" s="68" t="s">
        <v>27</v>
      </c>
      <c r="L33" s="69"/>
      <c r="M33" s="69"/>
      <c r="N33" s="70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" customHeight="1">
      <c r="A34" s="7"/>
      <c r="B34" s="41" t="s">
        <v>25</v>
      </c>
      <c r="C34" s="41"/>
      <c r="D34" s="41"/>
      <c r="E34" s="41"/>
      <c r="F34" s="41"/>
      <c r="G34" s="74">
        <v>1500</v>
      </c>
      <c r="H34" s="75"/>
      <c r="I34" s="75"/>
      <c r="J34" s="76"/>
      <c r="K34" s="68" t="s">
        <v>27</v>
      </c>
      <c r="L34" s="69"/>
      <c r="M34" s="69"/>
      <c r="N34" s="70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" customHeight="1">
      <c r="A36" s="7"/>
      <c r="B36" s="7" t="s">
        <v>30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" customHeight="1">
      <c r="A37" s="7"/>
      <c r="B37" s="41" t="s">
        <v>20</v>
      </c>
      <c r="C37" s="41"/>
      <c r="D37" s="41"/>
      <c r="E37" s="41"/>
      <c r="F37" s="41"/>
      <c r="G37" s="163" t="s">
        <v>59</v>
      </c>
      <c r="H37" s="164"/>
      <c r="I37" s="164"/>
      <c r="J37" s="165"/>
      <c r="K37" s="22"/>
      <c r="L37" s="22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" customHeight="1">
      <c r="A38" s="7"/>
      <c r="B38" s="41" t="s">
        <v>12</v>
      </c>
      <c r="C38" s="41"/>
      <c r="D38" s="41"/>
      <c r="E38" s="41"/>
      <c r="F38" s="41"/>
      <c r="G38" s="166" t="s">
        <v>60</v>
      </c>
      <c r="H38" s="167"/>
      <c r="I38" s="167"/>
      <c r="J38" s="168"/>
      <c r="K38" s="20"/>
      <c r="L38" s="20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" customHeight="1">
      <c r="A39" s="7"/>
      <c r="B39" s="41" t="s">
        <v>16</v>
      </c>
      <c r="C39" s="41"/>
      <c r="D39" s="41"/>
      <c r="E39" s="41"/>
      <c r="F39" s="41"/>
      <c r="G39" s="169">
        <v>30</v>
      </c>
      <c r="H39" s="170"/>
      <c r="I39" s="170"/>
      <c r="J39" s="171"/>
      <c r="K39" s="21"/>
      <c r="L39" s="21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" customHeight="1">
      <c r="A40" s="7"/>
      <c r="B40" s="41" t="s">
        <v>13</v>
      </c>
      <c r="C40" s="41"/>
      <c r="D40" s="41"/>
      <c r="E40" s="41"/>
      <c r="F40" s="41"/>
      <c r="G40" s="172">
        <v>8</v>
      </c>
      <c r="H40" s="173"/>
      <c r="I40" s="173"/>
      <c r="J40" s="174"/>
      <c r="K40" s="23"/>
      <c r="L40" s="23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" customHeight="1">
      <c r="A41" s="7"/>
      <c r="B41" s="41" t="s">
        <v>15</v>
      </c>
      <c r="C41" s="41"/>
      <c r="D41" s="41"/>
      <c r="E41" s="41"/>
      <c r="F41" s="41"/>
      <c r="G41" s="175">
        <v>20</v>
      </c>
      <c r="H41" s="176"/>
      <c r="I41" s="176"/>
      <c r="J41" s="177"/>
      <c r="K41" s="24"/>
      <c r="L41" s="24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" customHeight="1">
      <c r="A42" s="7"/>
      <c r="B42" s="41" t="s">
        <v>14</v>
      </c>
      <c r="C42" s="41"/>
      <c r="D42" s="41"/>
      <c r="E42" s="41"/>
      <c r="F42" s="41"/>
      <c r="G42" s="178">
        <f>ROUNDUP(G39*1000/G40/G41,0)</f>
        <v>188</v>
      </c>
      <c r="H42" s="179"/>
      <c r="I42" s="179"/>
      <c r="J42" s="180"/>
      <c r="K42" s="25"/>
      <c r="L42" s="25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" customHeight="1">
      <c r="A43" s="7"/>
      <c r="B43" s="41" t="s">
        <v>51</v>
      </c>
      <c r="C43" s="41"/>
      <c r="D43" s="41"/>
      <c r="E43" s="41"/>
      <c r="F43" s="41"/>
      <c r="G43" s="181" t="str">
        <f>IF(G42&lt;=10,"N2010",IF(G42&lt;=50,"N2050",IF(G42&lt;=100,"N210",IF(G42&lt;=200,"N2200","特注"))))</f>
        <v>N2200</v>
      </c>
      <c r="H43" s="182"/>
      <c r="I43" s="182"/>
      <c r="J43" s="183"/>
      <c r="K43" s="25"/>
      <c r="L43" s="25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" customHeight="1">
      <c r="A45" s="7"/>
      <c r="B45" s="7" t="s">
        <v>61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" customHeight="1">
      <c r="A46" s="7"/>
      <c r="B46" s="7" t="s">
        <v>31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" customHeight="1">
      <c r="A47" s="7"/>
      <c r="B47" s="57" t="s">
        <v>12</v>
      </c>
      <c r="C47" s="57"/>
      <c r="D47" s="57"/>
      <c r="E47" s="60" t="s">
        <v>19</v>
      </c>
      <c r="F47" s="78"/>
      <c r="G47" s="78"/>
      <c r="H47" s="61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" customHeight="1">
      <c r="A48" s="7"/>
      <c r="B48" s="57"/>
      <c r="C48" s="57"/>
      <c r="D48" s="57"/>
      <c r="E48" s="60" t="s">
        <v>17</v>
      </c>
      <c r="F48" s="61"/>
      <c r="G48" s="60" t="s">
        <v>18</v>
      </c>
      <c r="H48" s="61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" customHeight="1">
      <c r="A49" s="7"/>
      <c r="B49" s="57" t="str">
        <f>G38</f>
        <v>Ａ重油</v>
      </c>
      <c r="C49" s="57"/>
      <c r="D49" s="57"/>
      <c r="E49" s="58">
        <v>75</v>
      </c>
      <c r="F49" s="59"/>
      <c r="G49" s="60">
        <f>100-E49</f>
        <v>25</v>
      </c>
      <c r="H49" s="61"/>
      <c r="I49" s="26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" customHeight="1" thickBot="1">
      <c r="A51" s="7"/>
      <c r="B51" s="7" t="s">
        <v>36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" customHeight="1">
      <c r="A52" s="7"/>
      <c r="B52" s="90" t="s">
        <v>33</v>
      </c>
      <c r="C52" s="91"/>
      <c r="D52" s="91"/>
      <c r="E52" s="92"/>
      <c r="F52" s="79" t="s">
        <v>32</v>
      </c>
      <c r="G52" s="80"/>
      <c r="H52" s="80"/>
      <c r="I52" s="80"/>
      <c r="J52" s="80"/>
      <c r="K52" s="80"/>
      <c r="L52" s="80"/>
      <c r="M52" s="80"/>
      <c r="N52" s="81"/>
      <c r="O52" s="79" t="s">
        <v>37</v>
      </c>
      <c r="P52" s="80"/>
      <c r="Q52" s="80"/>
      <c r="R52" s="80"/>
      <c r="S52" s="80"/>
      <c r="T52" s="80"/>
      <c r="U52" s="80"/>
      <c r="V52" s="80"/>
      <c r="W52" s="81"/>
      <c r="X52" s="7"/>
      <c r="Y52" s="7"/>
      <c r="Z52" s="7"/>
    </row>
    <row r="53" spans="1:26" ht="15" customHeight="1" thickBot="1">
      <c r="A53" s="7"/>
      <c r="B53" s="93"/>
      <c r="C53" s="94"/>
      <c r="D53" s="94"/>
      <c r="E53" s="95"/>
      <c r="F53" s="97" t="s">
        <v>34</v>
      </c>
      <c r="G53" s="98"/>
      <c r="H53" s="99"/>
      <c r="I53" s="100" t="s">
        <v>38</v>
      </c>
      <c r="J53" s="98"/>
      <c r="K53" s="99"/>
      <c r="L53" s="100" t="s">
        <v>35</v>
      </c>
      <c r="M53" s="98"/>
      <c r="N53" s="109"/>
      <c r="O53" s="97" t="s">
        <v>34</v>
      </c>
      <c r="P53" s="98"/>
      <c r="Q53" s="99"/>
      <c r="R53" s="100" t="s">
        <v>38</v>
      </c>
      <c r="S53" s="98"/>
      <c r="T53" s="99"/>
      <c r="U53" s="100" t="s">
        <v>35</v>
      </c>
      <c r="V53" s="98"/>
      <c r="W53" s="109"/>
      <c r="X53" s="7"/>
      <c r="Y53" s="7"/>
      <c r="Z53" s="7"/>
    </row>
    <row r="54" spans="1:26" ht="15" customHeight="1">
      <c r="A54" s="7"/>
      <c r="B54" s="65" t="s">
        <v>65</v>
      </c>
      <c r="C54" s="66"/>
      <c r="D54" s="66"/>
      <c r="E54" s="67"/>
      <c r="F54" s="101">
        <f>G39</f>
        <v>30</v>
      </c>
      <c r="G54" s="144"/>
      <c r="H54" s="145"/>
      <c r="I54" s="102">
        <f>G30</f>
        <v>100</v>
      </c>
      <c r="J54" s="103"/>
      <c r="K54" s="104"/>
      <c r="L54" s="110">
        <f>ROUND(F54*I54*1000,0)</f>
        <v>3000000</v>
      </c>
      <c r="M54" s="111"/>
      <c r="N54" s="112"/>
      <c r="O54" s="101">
        <f>ROUND(F54*E49/100,0)</f>
        <v>23</v>
      </c>
      <c r="P54" s="144"/>
      <c r="Q54" s="145"/>
      <c r="R54" s="102">
        <f>I54</f>
        <v>100</v>
      </c>
      <c r="S54" s="103"/>
      <c r="T54" s="104"/>
      <c r="U54" s="110">
        <f>ROUND(O54*R54*1000,0)</f>
        <v>2300000</v>
      </c>
      <c r="V54" s="111"/>
      <c r="W54" s="112"/>
      <c r="X54" s="7"/>
      <c r="Y54" s="7"/>
      <c r="Z54" s="7"/>
    </row>
    <row r="55" spans="1:26" ht="15" customHeight="1">
      <c r="A55" s="7"/>
      <c r="B55" s="40" t="s">
        <v>63</v>
      </c>
      <c r="C55" s="41"/>
      <c r="D55" s="41"/>
      <c r="E55" s="44"/>
      <c r="F55" s="96"/>
      <c r="G55" s="78"/>
      <c r="H55" s="61"/>
      <c r="I55" s="60"/>
      <c r="J55" s="78"/>
      <c r="K55" s="61"/>
      <c r="L55" s="60"/>
      <c r="M55" s="78"/>
      <c r="N55" s="113"/>
      <c r="O55" s="127">
        <f>IF(G42&lt;=50,ROUNDUP(2.4*G40*G41,0),ROUNDUP(3*G40*G41,0))</f>
        <v>480</v>
      </c>
      <c r="P55" s="146"/>
      <c r="Q55" s="147"/>
      <c r="R55" s="130">
        <f>G32</f>
        <v>20</v>
      </c>
      <c r="S55" s="117"/>
      <c r="T55" s="120"/>
      <c r="U55" s="116">
        <f>ROUND(O55*R55,0)</f>
        <v>9600</v>
      </c>
      <c r="V55" s="125"/>
      <c r="W55" s="126"/>
      <c r="X55" s="7"/>
      <c r="Y55" s="7"/>
      <c r="Z55" s="7"/>
    </row>
    <row r="56" spans="1:26" ht="15" customHeight="1">
      <c r="A56" s="7"/>
      <c r="B56" s="40" t="s">
        <v>64</v>
      </c>
      <c r="C56" s="41"/>
      <c r="D56" s="41"/>
      <c r="E56" s="44"/>
      <c r="F56" s="77"/>
      <c r="G56" s="78"/>
      <c r="H56" s="61"/>
      <c r="I56" s="60"/>
      <c r="J56" s="78"/>
      <c r="K56" s="61"/>
      <c r="L56" s="60"/>
      <c r="M56" s="78"/>
      <c r="N56" s="113"/>
      <c r="O56" s="114">
        <f>ROUND(G39*G49/100,0)</f>
        <v>8</v>
      </c>
      <c r="P56" s="148"/>
      <c r="Q56" s="149"/>
      <c r="R56" s="124">
        <f>G31</f>
        <v>200</v>
      </c>
      <c r="S56" s="117"/>
      <c r="T56" s="120"/>
      <c r="U56" s="116">
        <f>ROUND(O56*R56,0)</f>
        <v>1600</v>
      </c>
      <c r="V56" s="125"/>
      <c r="W56" s="126"/>
      <c r="X56" s="7"/>
      <c r="Y56" s="7"/>
      <c r="Z56" s="7"/>
    </row>
    <row r="57" spans="1:26" ht="15" customHeight="1">
      <c r="A57" s="7"/>
      <c r="B57" s="77" t="s">
        <v>40</v>
      </c>
      <c r="C57" s="78"/>
      <c r="D57" s="78"/>
      <c r="E57" s="113"/>
      <c r="F57" s="77"/>
      <c r="G57" s="78"/>
      <c r="H57" s="61"/>
      <c r="I57" s="60"/>
      <c r="J57" s="78"/>
      <c r="K57" s="61"/>
      <c r="L57" s="116">
        <f>SUM(L54:N56)</f>
        <v>3000000</v>
      </c>
      <c r="M57" s="117"/>
      <c r="N57" s="118"/>
      <c r="O57" s="119"/>
      <c r="P57" s="117"/>
      <c r="Q57" s="120"/>
      <c r="R57" s="129"/>
      <c r="S57" s="117"/>
      <c r="T57" s="120"/>
      <c r="U57" s="116">
        <f>SUM(U54:W56)</f>
        <v>2311200</v>
      </c>
      <c r="V57" s="117"/>
      <c r="W57" s="118"/>
      <c r="X57" s="7"/>
      <c r="Y57" s="7"/>
      <c r="Z57" s="7"/>
    </row>
    <row r="58" spans="1:26" ht="15" customHeight="1">
      <c r="A58" s="7"/>
      <c r="B58" s="40" t="s">
        <v>62</v>
      </c>
      <c r="C58" s="41"/>
      <c r="D58" s="41"/>
      <c r="E58" s="44"/>
      <c r="F58" s="77"/>
      <c r="G58" s="78"/>
      <c r="H58" s="61"/>
      <c r="I58" s="60"/>
      <c r="J58" s="78"/>
      <c r="K58" s="61"/>
      <c r="L58" s="60"/>
      <c r="M58" s="78"/>
      <c r="N58" s="113"/>
      <c r="O58" s="115">
        <f>ROUND(O56*2.71,0)</f>
        <v>22</v>
      </c>
      <c r="P58" s="150"/>
      <c r="Q58" s="151"/>
      <c r="R58" s="128">
        <f>G34</f>
        <v>1500</v>
      </c>
      <c r="S58" s="117"/>
      <c r="T58" s="120"/>
      <c r="U58" s="160">
        <f>ROUND(O58*R58,0)</f>
        <v>33000</v>
      </c>
      <c r="V58" s="161"/>
      <c r="W58" s="162"/>
      <c r="X58" s="7"/>
      <c r="Y58" s="7"/>
      <c r="Z58" s="7"/>
    </row>
    <row r="59" spans="1:26" ht="15" customHeight="1" thickBot="1">
      <c r="A59" s="7"/>
      <c r="B59" s="97" t="s">
        <v>41</v>
      </c>
      <c r="C59" s="98"/>
      <c r="D59" s="98"/>
      <c r="E59" s="109"/>
      <c r="F59" s="105"/>
      <c r="G59" s="106"/>
      <c r="H59" s="107"/>
      <c r="I59" s="108"/>
      <c r="J59" s="106"/>
      <c r="K59" s="107"/>
      <c r="L59" s="121">
        <f>L57</f>
        <v>3000000</v>
      </c>
      <c r="M59" s="122"/>
      <c r="N59" s="123"/>
      <c r="O59" s="152"/>
      <c r="P59" s="153"/>
      <c r="Q59" s="154"/>
      <c r="R59" s="155"/>
      <c r="S59" s="153"/>
      <c r="T59" s="154"/>
      <c r="U59" s="121">
        <f>U57-U58</f>
        <v>2278200</v>
      </c>
      <c r="V59" s="122"/>
      <c r="W59" s="123"/>
      <c r="X59" s="156"/>
      <c r="Y59" s="156"/>
      <c r="Z59" s="156"/>
    </row>
    <row r="60" spans="1:26" ht="15" customHeight="1" thickBot="1">
      <c r="A60" s="156"/>
      <c r="B60" s="187" t="s">
        <v>46</v>
      </c>
      <c r="C60" s="188"/>
      <c r="D60" s="188"/>
      <c r="E60" s="189"/>
      <c r="F60" s="85"/>
      <c r="G60" s="86"/>
      <c r="H60" s="87"/>
      <c r="I60" s="88"/>
      <c r="J60" s="86"/>
      <c r="K60" s="87"/>
      <c r="L60" s="88"/>
      <c r="M60" s="86"/>
      <c r="N60" s="89"/>
      <c r="O60" s="62"/>
      <c r="P60" s="63"/>
      <c r="Q60" s="64"/>
      <c r="R60" s="131"/>
      <c r="S60" s="63"/>
      <c r="T60" s="64"/>
      <c r="U60" s="157">
        <f>L59-U59</f>
        <v>721800</v>
      </c>
      <c r="V60" s="158"/>
      <c r="W60" s="159"/>
      <c r="X60" s="7"/>
      <c r="Y60" s="7"/>
      <c r="Z60" s="7"/>
    </row>
    <row r="61" spans="1:26" ht="1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" customHeight="1">
      <c r="A62" s="7"/>
      <c r="B62" s="7" t="s">
        <v>48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" customHeight="1">
      <c r="A63" s="7"/>
      <c r="B63" s="57" t="s">
        <v>47</v>
      </c>
      <c r="C63" s="57"/>
      <c r="D63" s="57"/>
      <c r="E63" s="57"/>
      <c r="F63" s="57" t="s">
        <v>45</v>
      </c>
      <c r="G63" s="57"/>
      <c r="H63" s="57"/>
      <c r="I63" s="5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" customHeight="1">
      <c r="A64" s="7"/>
      <c r="B64" s="190" t="s">
        <v>42</v>
      </c>
      <c r="C64" s="190"/>
      <c r="D64" s="190"/>
      <c r="E64" s="190"/>
      <c r="F64" s="132">
        <f>IF(G42&lt;=10,3500000,IF(G42&lt;=50,8000000,IF(G42&lt;=100,5000000,IF(G42&lt;=200,14000000,20000000))))</f>
        <v>14000000</v>
      </c>
      <c r="G64" s="132"/>
      <c r="H64" s="132"/>
      <c r="I64" s="132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" customHeight="1">
      <c r="A65" s="7"/>
      <c r="B65" s="190" t="s">
        <v>66</v>
      </c>
      <c r="C65" s="190"/>
      <c r="D65" s="190"/>
      <c r="E65" s="190"/>
      <c r="F65" s="132">
        <f>ROUND(F64*0.2,0)</f>
        <v>2800000</v>
      </c>
      <c r="G65" s="132"/>
      <c r="H65" s="132"/>
      <c r="I65" s="132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" customHeight="1">
      <c r="A66" s="7"/>
      <c r="B66" s="190" t="s">
        <v>43</v>
      </c>
      <c r="C66" s="190"/>
      <c r="D66" s="190"/>
      <c r="E66" s="190"/>
      <c r="F66" s="132">
        <v>300000</v>
      </c>
      <c r="G66" s="132"/>
      <c r="H66" s="132"/>
      <c r="I66" s="132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" customHeight="1">
      <c r="A67" s="7"/>
      <c r="B67" s="190" t="s">
        <v>44</v>
      </c>
      <c r="C67" s="190"/>
      <c r="D67" s="190"/>
      <c r="E67" s="190"/>
      <c r="F67" s="132">
        <f>ROUND(SUM(F64:I66)*0.1,0)</f>
        <v>1710000</v>
      </c>
      <c r="G67" s="132"/>
      <c r="H67" s="132"/>
      <c r="I67" s="132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" customHeight="1">
      <c r="A68" s="7"/>
      <c r="B68" s="190" t="s">
        <v>41</v>
      </c>
      <c r="C68" s="190"/>
      <c r="D68" s="190"/>
      <c r="E68" s="190"/>
      <c r="F68" s="132">
        <f>SUM(F64:I67)</f>
        <v>18810000</v>
      </c>
      <c r="G68" s="132"/>
      <c r="H68" s="132"/>
      <c r="I68" s="132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" customHeight="1">
      <c r="A69" s="7"/>
      <c r="B69" s="190" t="s">
        <v>50</v>
      </c>
      <c r="C69" s="190"/>
      <c r="D69" s="190"/>
      <c r="E69" s="190"/>
      <c r="F69" s="133">
        <f>ROUNDUP(F68/U60/12,2)</f>
        <v>2.1799999999999997</v>
      </c>
      <c r="G69" s="133"/>
      <c r="H69" s="133"/>
      <c r="I69" s="133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mergeCells count="138">
    <mergeCell ref="B69:E69"/>
    <mergeCell ref="F69:I69"/>
    <mergeCell ref="B66:E66"/>
    <mergeCell ref="B67:E67"/>
    <mergeCell ref="B64:E64"/>
    <mergeCell ref="F63:I63"/>
    <mergeCell ref="B68:E68"/>
    <mergeCell ref="F64:I64"/>
    <mergeCell ref="F65:I65"/>
    <mergeCell ref="F66:I66"/>
    <mergeCell ref="F67:I67"/>
    <mergeCell ref="F68:I68"/>
    <mergeCell ref="B65:E65"/>
    <mergeCell ref="U55:W55"/>
    <mergeCell ref="R60:T60"/>
    <mergeCell ref="U60:W60"/>
    <mergeCell ref="B63:E63"/>
    <mergeCell ref="O55:Q55"/>
    <mergeCell ref="R59:T59"/>
    <mergeCell ref="U59:W59"/>
    <mergeCell ref="B43:F43"/>
    <mergeCell ref="G43:J43"/>
    <mergeCell ref="R58:T58"/>
    <mergeCell ref="U58:W58"/>
    <mergeCell ref="R57:T57"/>
    <mergeCell ref="U57:W57"/>
    <mergeCell ref="R55:T55"/>
    <mergeCell ref="O52:W52"/>
    <mergeCell ref="R53:T53"/>
    <mergeCell ref="U53:W53"/>
    <mergeCell ref="R54:T54"/>
    <mergeCell ref="U54:W54"/>
    <mergeCell ref="O53:Q53"/>
    <mergeCell ref="O54:Q54"/>
    <mergeCell ref="L59:N59"/>
    <mergeCell ref="O59:Q59"/>
    <mergeCell ref="R56:T56"/>
    <mergeCell ref="U56:W56"/>
    <mergeCell ref="L56:N56"/>
    <mergeCell ref="O56:Q56"/>
    <mergeCell ref="L58:N58"/>
    <mergeCell ref="O58:Q58"/>
    <mergeCell ref="L57:N57"/>
    <mergeCell ref="O57:Q57"/>
    <mergeCell ref="B59:E59"/>
    <mergeCell ref="F59:H59"/>
    <mergeCell ref="I59:K59"/>
    <mergeCell ref="L53:N53"/>
    <mergeCell ref="L54:N54"/>
    <mergeCell ref="L55:N55"/>
    <mergeCell ref="I58:K58"/>
    <mergeCell ref="B57:E57"/>
    <mergeCell ref="F57:H57"/>
    <mergeCell ref="I57:K57"/>
    <mergeCell ref="F53:H53"/>
    <mergeCell ref="I53:K53"/>
    <mergeCell ref="F54:H54"/>
    <mergeCell ref="I54:K54"/>
    <mergeCell ref="F55:H55"/>
    <mergeCell ref="I55:K55"/>
    <mergeCell ref="F56:H56"/>
    <mergeCell ref="I56:K56"/>
    <mergeCell ref="B33:F33"/>
    <mergeCell ref="G33:J33"/>
    <mergeCell ref="K33:N33"/>
    <mergeCell ref="B60:E60"/>
    <mergeCell ref="F60:H60"/>
    <mergeCell ref="I60:K60"/>
    <mergeCell ref="L60:N60"/>
    <mergeCell ref="B56:E56"/>
    <mergeCell ref="B58:E58"/>
    <mergeCell ref="B52:E53"/>
    <mergeCell ref="K34:N34"/>
    <mergeCell ref="E47:H47"/>
    <mergeCell ref="E48:F48"/>
    <mergeCell ref="G48:H48"/>
    <mergeCell ref="G37:J37"/>
    <mergeCell ref="G38:J38"/>
    <mergeCell ref="G39:J39"/>
    <mergeCell ref="G40:J40"/>
    <mergeCell ref="G29:J29"/>
    <mergeCell ref="G30:J30"/>
    <mergeCell ref="G31:J31"/>
    <mergeCell ref="G34:J34"/>
    <mergeCell ref="G32:J32"/>
    <mergeCell ref="K29:N29"/>
    <mergeCell ref="K30:N30"/>
    <mergeCell ref="K31:N31"/>
    <mergeCell ref="K32:N32"/>
    <mergeCell ref="B29:F29"/>
    <mergeCell ref="B30:F30"/>
    <mergeCell ref="B31:F31"/>
    <mergeCell ref="B32:F32"/>
    <mergeCell ref="O60:Q60"/>
    <mergeCell ref="B42:F42"/>
    <mergeCell ref="B41:F41"/>
    <mergeCell ref="B37:F37"/>
    <mergeCell ref="B54:E54"/>
    <mergeCell ref="B38:F38"/>
    <mergeCell ref="B39:F39"/>
    <mergeCell ref="G41:J41"/>
    <mergeCell ref="F58:H58"/>
    <mergeCell ref="F52:N52"/>
    <mergeCell ref="B49:D49"/>
    <mergeCell ref="E49:F49"/>
    <mergeCell ref="G49:H49"/>
    <mergeCell ref="B34:F34"/>
    <mergeCell ref="B47:D48"/>
    <mergeCell ref="G42:J42"/>
    <mergeCell ref="G7:N7"/>
    <mergeCell ref="B8:D8"/>
    <mergeCell ref="E8:L8"/>
    <mergeCell ref="B13:F13"/>
    <mergeCell ref="G13:J13"/>
    <mergeCell ref="Q17:S17"/>
    <mergeCell ref="Q19:S19"/>
    <mergeCell ref="Q21:S21"/>
    <mergeCell ref="A2:Z2"/>
    <mergeCell ref="A4:Z4"/>
    <mergeCell ref="B55:E55"/>
    <mergeCell ref="B40:F40"/>
    <mergeCell ref="D7:F7"/>
    <mergeCell ref="B14:F14"/>
    <mergeCell ref="G14:J14"/>
    <mergeCell ref="B15:F15"/>
    <mergeCell ref="G15:J15"/>
    <mergeCell ref="G20:J20"/>
    <mergeCell ref="B16:F16"/>
    <mergeCell ref="G16:J16"/>
    <mergeCell ref="B19:F19"/>
    <mergeCell ref="G19:J19"/>
    <mergeCell ref="B23:F23"/>
    <mergeCell ref="G23:J23"/>
    <mergeCell ref="B21:F21"/>
    <mergeCell ref="G21:J21"/>
    <mergeCell ref="B22:F22"/>
    <mergeCell ref="G22:J22"/>
    <mergeCell ref="B20:F20"/>
  </mergeCells>
  <printOptions horizontalCentered="1" verticalCentered="1"/>
  <pageMargins left="0" right="0" top="0" bottom="0" header="0" footer="0"/>
  <pageSetup horizontalDpi="300" verticalDpi="300" orientation="landscape" paperSize="9" scale="96" r:id="rId1"/>
  <rowBreaks count="1" manualBreakCount="1">
    <brk id="26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エコピュアシステムの提案書見本</dc:title>
  <dc:subject/>
  <dc:creator>株式会社環境エンジニアリング</dc:creator>
  <cp:keywords/>
  <dc:description/>
  <cp:lastModifiedBy>㈱環境エンジニアリング</cp:lastModifiedBy>
  <cp:lastPrinted>2013-02-28T05:14:50Z</cp:lastPrinted>
  <dcterms:created xsi:type="dcterms:W3CDTF">2011-09-19T04:34:21Z</dcterms:created>
  <dcterms:modified xsi:type="dcterms:W3CDTF">2013-02-28T05:16:25Z</dcterms:modified>
  <cp:category/>
  <cp:version/>
  <cp:contentType/>
  <cp:contentStatus/>
</cp:coreProperties>
</file>